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0"/>
  </bookViews>
  <sheets>
    <sheet name="基準３" sheetId="1" r:id="rId1"/>
    <sheet name="旅費テーブル" sheetId="2" r:id="rId2"/>
  </sheets>
  <definedNames/>
  <calcPr fullCalcOnLoad="1"/>
</workbook>
</file>

<file path=xl/sharedStrings.xml><?xml version="1.0" encoding="utf-8"?>
<sst xmlns="http://schemas.openxmlformats.org/spreadsheetml/2006/main" count="174" uniqueCount="147">
  <si>
    <t xml:space="preserve">                       円</t>
  </si>
  <si>
    <t>　消費税及び地方消費税額</t>
  </si>
  <si>
    <t>　税込金額</t>
  </si>
  <si>
    <t>算　出　基　準　内　訳　実　例</t>
  </si>
  <si>
    <t>回数（人数）</t>
  </si>
  <si>
    <t>算出基準による合計金額</t>
  </si>
  <si>
    <t>☆症例数割</t>
  </si>
  <si>
    <t>☆月数割</t>
  </si>
  <si>
    <t>合計金額</t>
  </si>
  <si>
    <t>総症例数</t>
  </si>
  <si>
    <t>当該年度症例数</t>
  </si>
  <si>
    <t>総月数</t>
  </si>
  <si>
    <t>当該年度月数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</si>
  <si>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</si>
  <si>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</si>
  <si>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</si>
  <si>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</si>
  <si>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</si>
  <si>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</si>
  <si>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</si>
  <si>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</si>
  <si>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</si>
  <si>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</si>
  <si>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</si>
  <si>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</si>
  <si>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</si>
  <si>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</si>
  <si>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</si>
  <si>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</si>
  <si>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</si>
  <si>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</si>
  <si>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</si>
  <si>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</si>
  <si>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</si>
  <si>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</si>
  <si>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</si>
  <si>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</si>
  <si>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</si>
  <si>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</si>
  <si>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</si>
  <si>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</si>
  <si>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</si>
  <si>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</si>
  <si>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</si>
  <si>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税込金額</t>
  </si>
  <si>
    <t>税率8％</t>
  </si>
  <si>
    <t>税抜金額</t>
  </si>
  <si>
    <t>独立行政法人国立病院機構　大阪医療センター受託研究経費算定用紙</t>
  </si>
  <si>
    <t>３．体外診断用医薬品に係る経費算出基準</t>
  </si>
  <si>
    <t>治験薬等名称</t>
  </si>
  <si>
    <t>研 究 課 題 名</t>
  </si>
  <si>
    <t>項　　 　目</t>
  </si>
  <si>
    <t>金      額</t>
  </si>
  <si>
    <t>算      出      基      準</t>
  </si>
  <si>
    <t>① 旅           費</t>
  </si>
  <si>
    <t>・当該研究の遂行に必要な旅費。</t>
  </si>
  <si>
    <t>・算出基準　→「独立行政法人国立病院機構旅費規程」による。</t>
  </si>
  <si>
    <t>←</t>
  </si>
  <si>
    <t>×</t>
  </si>
  <si>
    <t>＋</t>
  </si>
  <si>
    <t>＝</t>
  </si>
  <si>
    <t>÷</t>
  </si>
  <si>
    <t>② 臨床性能試験等</t>
  </si>
  <si>
    <t>・当該研究に関連して必要となる研究経費。（類例体外診断用医薬品の研究、文書作成に要する経費。）</t>
  </si>
  <si>
    <t>　研  究  経  費</t>
  </si>
  <si>
    <t>・算出基準　→　ポイント数×6,000 円</t>
  </si>
  <si>
    <t xml:space="preserve">    *ポイント数の算出等は別表３、４のとおり</t>
  </si>
  <si>
    <t>③ 備    品    費</t>
  </si>
  <si>
    <t>・当該研究において求められている結果を導くために必要不可欠であり、かつ、施設で保有していない機械器具（保有していても当該研究に用いることのできない場合を含む。）の購入に要する経費。</t>
  </si>
  <si>
    <t>④ 賃          金</t>
  </si>
  <si>
    <t>・ 当該研究を実施するために必要な非常勤職員の雇い上げに</t>
  </si>
  <si>
    <t>×</t>
  </si>
  <si>
    <t>＝</t>
  </si>
  <si>
    <t>　必要な経費（報酬、各種手当、社会保険料等）</t>
  </si>
  <si>
    <t>⑤ 委    託    料</t>
  </si>
  <si>
    <t>・ 当該研究に関連する受託研究審査委員会の速記委託研究</t>
  </si>
  <si>
    <t xml:space="preserve"> 関連書類の保管会社への保存委託等に要する経費。</t>
  </si>
  <si>
    <t>⑥ 管    理    費</t>
  </si>
  <si>
    <t>・当該研究に必要な光熱水料、消耗品費、印刷製本費、通信運</t>
  </si>
  <si>
    <t>　搬費、受託研究審査委員会の事務処理に必要な経費、</t>
  </si>
  <si>
    <t>　研究の進行の管理等に必要な経費。</t>
  </si>
  <si>
    <t>・算出基準 → 上記①～⑤の10%</t>
  </si>
  <si>
    <t>⑦ 技術料、機械損料</t>
  </si>
  <si>
    <t>・算出基準　→　技術料、機械損料、建物使用料等として</t>
  </si>
  <si>
    <t xml:space="preserve">  建物使用料、その他</t>
  </si>
  <si>
    <t xml:space="preserve">                上記経費①～⑥の30%</t>
  </si>
  <si>
    <t>合         計</t>
  </si>
  <si>
    <t>＊④以降の項目については小数以下切り捨て</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</si>
  <si>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</si>
  <si>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</si>
  <si>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</si>
  <si>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</si>
  <si>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</si>
  <si>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</si>
  <si>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</si>
  <si>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</si>
  <si>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</si>
  <si>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</si>
  <si>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</si>
  <si>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</si>
  <si>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</si>
  <si>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</si>
  <si>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</si>
  <si>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</si>
  <si>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</si>
  <si>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</si>
  <si>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</si>
  <si>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</si>
  <si>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</si>
  <si>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</si>
  <si>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</si>
  <si>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</si>
  <si>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</si>
  <si>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</si>
  <si>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</si>
  <si>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</si>
  <si>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</si>
  <si>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</si>
  <si>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</si>
  <si>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</si>
  <si>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</si>
  <si>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</si>
  <si>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</si>
  <si>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</si>
  <si>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</si>
  <si>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</si>
  <si>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</si>
  <si>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</si>
  <si>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</si>
  <si>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</si>
  <si>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</si>
  <si>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</si>
  <si>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</si>
  <si>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</si>
  <si>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</si>
  <si>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</si>
  <si>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</si>
  <si>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</si>
  <si>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</si>
  <si>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</si>
  <si>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</si>
  <si>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</si>
  <si>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</si>
  <si>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</si>
  <si>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</si>
  <si>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</si>
  <si>
    <t>・算定基準：②の50%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</si>
</sst>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s>
  <fonts count="45">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sz val="11"/>
      <color indexed="63"/>
      <name val="丸ｺﾞｼｯｸ"/>
      <family val="3"/>
    </font>
    <font>
      <sz val="18"/>
      <color indexed="63"/>
      <name val="丸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style="medium"/>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border>
    <border>
      <left/>
      <right style="thin"/>
      <top/>
      <bottom/>
    </border>
    <border>
      <left/>
      <right/>
      <top style="thin"/>
      <bottom/>
    </border>
    <border>
      <left/>
      <right style="thin"/>
      <top/>
      <bottom style="thin"/>
    </border>
    <border>
      <left style="thin"/>
      <right/>
      <top/>
      <bottom style="thin"/>
    </border>
    <border>
      <left style="thin"/>
      <right/>
      <top style="thin"/>
      <bottom/>
    </border>
    <border>
      <left/>
      <right style="thin"/>
      <top style="thin"/>
      <bottom/>
    </border>
    <border>
      <left/>
      <right/>
      <top style="thin"/>
      <bottom style="thin"/>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34">
    <xf numFmtId="0" fontId="0" fillId="0" borderId="0" xfId="0" applyAlignment="1">
      <alignment/>
    </xf>
    <xf numFmtId="178" fontId="3" fillId="33" borderId="10" xfId="48" applyNumberFormat="1" applyFont="1" applyFill="1" applyBorder="1" applyAlignment="1" applyProtection="1">
      <alignment horizontal="right" vertical="center"/>
      <protection locked="0"/>
    </xf>
    <xf numFmtId="179" fontId="3" fillId="33" borderId="0" xfId="48" applyNumberFormat="1" applyFont="1" applyFill="1" applyBorder="1" applyAlignment="1" applyProtection="1">
      <alignment horizontal="center" vertical="center"/>
      <protection locked="0"/>
    </xf>
    <xf numFmtId="179" fontId="3" fillId="33" borderId="11" xfId="48" applyNumberFormat="1" applyFont="1" applyFill="1" applyBorder="1" applyAlignment="1" applyProtection="1">
      <alignment horizontal="center" vertical="center"/>
      <protection locked="0"/>
    </xf>
    <xf numFmtId="180" fontId="3" fillId="33" borderId="11" xfId="48" applyNumberFormat="1" applyFont="1" applyFill="1" applyBorder="1" applyAlignment="1" applyProtection="1">
      <alignment horizontal="center" vertical="center"/>
      <protection locked="0"/>
    </xf>
    <xf numFmtId="0" fontId="0" fillId="0" borderId="0" xfId="0" applyAlignment="1">
      <alignment horizontal="center"/>
    </xf>
    <xf numFmtId="0" fontId="3" fillId="0" borderId="0" xfId="61" applyAlignment="1">
      <alignment horizontal="center" vertical="center"/>
      <protection/>
    </xf>
    <xf numFmtId="0" fontId="3" fillId="0" borderId="0" xfId="61" applyAlignment="1">
      <alignment vertical="center"/>
      <protection/>
    </xf>
    <xf numFmtId="0" fontId="3" fillId="0" borderId="12" xfId="61" applyBorder="1" applyAlignment="1">
      <alignment horizontal="center" vertical="center"/>
      <protection/>
    </xf>
    <xf numFmtId="0" fontId="3" fillId="0" borderId="13" xfId="61" applyBorder="1" applyAlignment="1">
      <alignmen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3" fillId="0" borderId="16" xfId="61" applyBorder="1" applyAlignment="1">
      <alignment horizontal="center" vertical="center"/>
      <protection/>
    </xf>
    <xf numFmtId="0" fontId="3" fillId="0" borderId="17" xfId="61" applyBorder="1" applyAlignment="1">
      <alignment horizontal="center" vertical="center"/>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3" fillId="0" borderId="20" xfId="61" applyBorder="1" applyAlignment="1">
      <alignment horizontal="center" vertical="center"/>
      <protection/>
    </xf>
    <xf numFmtId="38" fontId="3" fillId="0" borderId="21" xfId="50" applyBorder="1" applyAlignment="1">
      <alignment vertical="center"/>
    </xf>
    <xf numFmtId="38" fontId="3" fillId="0" borderId="17" xfId="50" applyBorder="1" applyAlignment="1">
      <alignment vertical="center"/>
    </xf>
    <xf numFmtId="0" fontId="3" fillId="0" borderId="20" xfId="61" applyBorder="1" applyAlignment="1">
      <alignment vertical="center"/>
      <protection/>
    </xf>
    <xf numFmtId="0" fontId="3" fillId="0" borderId="22" xfId="61" applyBorder="1" applyAlignment="1">
      <alignment horizontal="center" vertical="center"/>
      <protection/>
    </xf>
    <xf numFmtId="0" fontId="3" fillId="0" borderId="23" xfId="61" applyBorder="1" applyAlignment="1">
      <alignment vertical="center"/>
      <protection/>
    </xf>
    <xf numFmtId="38" fontId="3" fillId="0" borderId="17" xfId="50" applyFont="1" applyBorder="1" applyAlignment="1">
      <alignment horizontal="right" vertical="center"/>
    </xf>
    <xf numFmtId="0" fontId="3" fillId="0" borderId="24" xfId="61" applyBorder="1" applyAlignment="1">
      <alignment horizontal="center" vertical="center"/>
      <protection/>
    </xf>
    <xf numFmtId="38" fontId="3" fillId="0" borderId="25" xfId="50" applyBorder="1" applyAlignment="1">
      <alignment vertical="center"/>
    </xf>
    <xf numFmtId="0" fontId="3" fillId="0" borderId="26"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21" xfId="61" applyFont="1" applyBorder="1" applyAlignment="1">
      <alignment horizontal="center" vertical="center"/>
      <protection/>
    </xf>
    <xf numFmtId="0" fontId="3" fillId="0" borderId="22" xfId="61" applyFont="1" applyBorder="1" applyAlignment="1">
      <alignment horizontal="center" vertical="center"/>
      <protection/>
    </xf>
    <xf numFmtId="176" fontId="3" fillId="0" borderId="27" xfId="0" applyNumberFormat="1" applyFont="1" applyBorder="1" applyAlignment="1" applyProtection="1">
      <alignment vertical="center"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0" fillId="0" borderId="0" xfId="0" applyAlignment="1" applyProtection="1">
      <alignment/>
      <protection/>
    </xf>
    <xf numFmtId="0" fontId="3" fillId="0" borderId="0" xfId="0" applyFont="1" applyBorder="1" applyAlignment="1" applyProtection="1">
      <alignment vertical="center"/>
      <protection/>
    </xf>
    <xf numFmtId="0" fontId="3" fillId="0" borderId="11" xfId="0" applyFont="1" applyBorder="1" applyAlignment="1" applyProtection="1">
      <alignment vertical="center"/>
      <protection/>
    </xf>
    <xf numFmtId="0" fontId="3" fillId="33" borderId="17" xfId="0" applyFont="1" applyFill="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176" fontId="3" fillId="0" borderId="27" xfId="0" applyNumberFormat="1" applyFont="1" applyBorder="1" applyAlignment="1" applyProtection="1">
      <alignment vertical="center"/>
      <protection/>
    </xf>
    <xf numFmtId="0" fontId="3" fillId="0" borderId="0" xfId="0" applyFont="1" applyBorder="1" applyAlignment="1" applyProtection="1">
      <alignment vertical="center"/>
      <protection/>
    </xf>
    <xf numFmtId="0" fontId="3" fillId="0" borderId="29"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31" xfId="0" applyFont="1" applyBorder="1" applyAlignment="1" applyProtection="1">
      <alignment vertical="center"/>
      <protection/>
    </xf>
    <xf numFmtId="0" fontId="5" fillId="0" borderId="0" xfId="0" applyFont="1" applyAlignment="1" applyProtection="1">
      <alignment horizontal="center" vertical="center"/>
      <protection/>
    </xf>
    <xf numFmtId="176" fontId="3" fillId="0" borderId="32" xfId="48" applyNumberFormat="1" applyFont="1" applyBorder="1" applyAlignment="1" applyProtection="1">
      <alignment horizontal="right" vertical="center"/>
      <protection/>
    </xf>
    <xf numFmtId="0" fontId="3" fillId="0" borderId="11" xfId="0" applyFont="1" applyBorder="1" applyAlignment="1" applyProtection="1">
      <alignment horizontal="center" vertical="center"/>
      <protection/>
    </xf>
    <xf numFmtId="176" fontId="3" fillId="0" borderId="11" xfId="48" applyNumberFormat="1" applyFont="1" applyBorder="1" applyAlignment="1" applyProtection="1">
      <alignment horizontal="right" vertical="center"/>
      <protection/>
    </xf>
    <xf numFmtId="0" fontId="3" fillId="0" borderId="33"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3" fillId="0" borderId="34" xfId="0" applyFont="1" applyBorder="1" applyAlignment="1" applyProtection="1">
      <alignment vertical="center"/>
      <protection/>
    </xf>
    <xf numFmtId="176" fontId="3" fillId="0" borderId="28" xfId="0" applyNumberFormat="1" applyFont="1" applyBorder="1" applyAlignment="1">
      <alignment vertical="center"/>
    </xf>
    <xf numFmtId="0" fontId="3" fillId="0" borderId="0" xfId="0" applyFont="1" applyBorder="1" applyAlignment="1" applyProtection="1">
      <alignment horizontal="center" vertical="center"/>
      <protection/>
    </xf>
    <xf numFmtId="176" fontId="3" fillId="0" borderId="0" xfId="48" applyNumberFormat="1" applyFont="1" applyBorder="1" applyAlignment="1" applyProtection="1">
      <alignment horizontal="center" vertical="center"/>
      <protection/>
    </xf>
    <xf numFmtId="178" fontId="3" fillId="0" borderId="0" xfId="48" applyNumberFormat="1" applyFont="1" applyBorder="1" applyAlignment="1" applyProtection="1">
      <alignment horizontal="right" vertical="center"/>
      <protection/>
    </xf>
    <xf numFmtId="179" fontId="3" fillId="0" borderId="0" xfId="48" applyNumberFormat="1" applyFont="1" applyBorder="1" applyAlignment="1" applyProtection="1">
      <alignment horizontal="center" vertical="center"/>
      <protection/>
    </xf>
    <xf numFmtId="176" fontId="3" fillId="0" borderId="21" xfId="0" applyNumberFormat="1" applyFont="1" applyBorder="1" applyAlignment="1" applyProtection="1">
      <alignment vertical="center"/>
      <protection/>
    </xf>
    <xf numFmtId="0" fontId="3" fillId="0" borderId="31" xfId="0" applyFont="1" applyBorder="1" applyAlignment="1" applyProtection="1">
      <alignment vertical="center"/>
      <protection/>
    </xf>
    <xf numFmtId="0" fontId="3" fillId="0" borderId="10" xfId="0" applyFont="1" applyBorder="1" applyAlignment="1" applyProtection="1">
      <alignment vertical="center"/>
      <protection/>
    </xf>
    <xf numFmtId="176" fontId="3" fillId="33" borderId="17" xfId="0" applyNumberFormat="1" applyFont="1" applyFill="1" applyBorder="1" applyAlignment="1" applyProtection="1">
      <alignment vertical="center"/>
      <protection locked="0"/>
    </xf>
    <xf numFmtId="176" fontId="3" fillId="0" borderId="10" xfId="48" applyNumberFormat="1" applyFont="1" applyBorder="1" applyAlignment="1" applyProtection="1">
      <alignment horizontal="center" vertical="center"/>
      <protection/>
    </xf>
    <xf numFmtId="176" fontId="3" fillId="0" borderId="10" xfId="48" applyNumberFormat="1" applyFont="1" applyBorder="1" applyAlignment="1" applyProtection="1">
      <alignment horizontal="right" vertical="center"/>
      <protection/>
    </xf>
    <xf numFmtId="176" fontId="3" fillId="0" borderId="0" xfId="48" applyNumberFormat="1" applyFont="1" applyBorder="1" applyAlignment="1" applyProtection="1">
      <alignment horizontal="left" vertical="center"/>
      <protection/>
    </xf>
    <xf numFmtId="179" fontId="3" fillId="0" borderId="0" xfId="48" applyNumberFormat="1" applyFont="1" applyBorder="1" applyAlignment="1" applyProtection="1">
      <alignment horizontal="left" vertical="center"/>
      <protection/>
    </xf>
    <xf numFmtId="176" fontId="3" fillId="0" borderId="0" xfId="48" applyNumberFormat="1" applyFont="1" applyBorder="1" applyAlignment="1" applyProtection="1">
      <alignment horizontal="right" vertical="center"/>
      <protection/>
    </xf>
    <xf numFmtId="176" fontId="3" fillId="0" borderId="28" xfId="0" applyNumberFormat="1" applyFont="1" applyBorder="1" applyAlignment="1" applyProtection="1">
      <alignment vertical="center"/>
      <protection/>
    </xf>
    <xf numFmtId="179" fontId="3" fillId="0" borderId="11" xfId="48" applyNumberFormat="1" applyFont="1" applyBorder="1" applyAlignment="1" applyProtection="1">
      <alignment horizontal="center" vertical="center"/>
      <protection/>
    </xf>
    <xf numFmtId="176" fontId="3" fillId="0" borderId="11" xfId="48" applyNumberFormat="1"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176" fontId="3" fillId="33" borderId="28" xfId="0" applyNumberFormat="1" applyFont="1" applyFill="1" applyBorder="1" applyAlignment="1" applyProtection="1">
      <alignment vertical="center"/>
      <protection locked="0"/>
    </xf>
    <xf numFmtId="176" fontId="3" fillId="33" borderId="21" xfId="0" applyNumberFormat="1" applyFont="1" applyFill="1" applyBorder="1" applyAlignment="1" applyProtection="1">
      <alignment vertical="center"/>
      <protection locked="0"/>
    </xf>
    <xf numFmtId="180" fontId="3" fillId="0" borderId="0" xfId="48" applyNumberFormat="1" applyFont="1" applyBorder="1" applyAlignment="1" applyProtection="1">
      <alignment horizontal="center" vertical="center"/>
      <protection/>
    </xf>
    <xf numFmtId="176" fontId="3" fillId="0" borderId="0" xfId="0" applyNumberFormat="1" applyFont="1" applyBorder="1" applyAlignment="1" applyProtection="1">
      <alignment vertical="center"/>
      <protection/>
    </xf>
    <xf numFmtId="176" fontId="3" fillId="0" borderId="29" xfId="0" applyNumberFormat="1" applyFont="1" applyBorder="1" applyAlignment="1" applyProtection="1">
      <alignment vertical="center"/>
      <protection/>
    </xf>
    <xf numFmtId="176" fontId="3" fillId="0" borderId="11" xfId="0" applyNumberFormat="1" applyFont="1" applyBorder="1" applyAlignment="1" applyProtection="1">
      <alignment vertical="center"/>
      <protection/>
    </xf>
    <xf numFmtId="176" fontId="3" fillId="0" borderId="31" xfId="0" applyNumberFormat="1" applyFont="1" applyBorder="1" applyAlignment="1" applyProtection="1">
      <alignment vertical="center"/>
      <protection/>
    </xf>
    <xf numFmtId="0" fontId="3" fillId="0" borderId="0" xfId="0" applyFont="1" applyAlignment="1">
      <alignment vertical="center"/>
    </xf>
    <xf numFmtId="0" fontId="6" fillId="0" borderId="0" xfId="0" applyFont="1" applyAlignment="1" applyProtection="1">
      <alignment horizontal="center"/>
      <protection/>
    </xf>
    <xf numFmtId="0" fontId="3" fillId="33" borderId="35"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4" fillId="0" borderId="0" xfId="0" applyFont="1" applyAlignment="1">
      <alignment horizontal="center" vertical="center"/>
    </xf>
    <xf numFmtId="0" fontId="0" fillId="0" borderId="0" xfId="0" applyAlignment="1" applyProtection="1">
      <alignment horizontal="center"/>
      <protection/>
    </xf>
    <xf numFmtId="0" fontId="3" fillId="0" borderId="0" xfId="0" applyFont="1" applyAlignment="1" applyProtection="1">
      <alignment vertical="center"/>
      <protection/>
    </xf>
    <xf numFmtId="0" fontId="43" fillId="34" borderId="28" xfId="0" applyFont="1" applyFill="1" applyBorder="1" applyAlignment="1" applyProtection="1">
      <alignment horizontal="center" vertical="center"/>
      <protection/>
    </xf>
    <xf numFmtId="176" fontId="43" fillId="34" borderId="28" xfId="0" applyNumberFormat="1" applyFont="1" applyFill="1" applyBorder="1" applyAlignment="1" applyProtection="1">
      <alignment vertical="center"/>
      <protection/>
    </xf>
    <xf numFmtId="0" fontId="43" fillId="34" borderId="0" xfId="0" applyFont="1" applyFill="1" applyBorder="1" applyAlignment="1" applyProtection="1">
      <alignment vertical="center"/>
      <protection/>
    </xf>
    <xf numFmtId="0" fontId="43" fillId="34" borderId="29" xfId="0" applyFont="1" applyFill="1" applyBorder="1" applyAlignment="1" applyProtection="1">
      <alignment vertical="center"/>
      <protection/>
    </xf>
    <xf numFmtId="0" fontId="43" fillId="34" borderId="0" xfId="0" applyFont="1" applyFill="1" applyAlignment="1" applyProtection="1">
      <alignment horizontal="center" vertical="center"/>
      <protection/>
    </xf>
    <xf numFmtId="0" fontId="43" fillId="34" borderId="33" xfId="0" applyFont="1" applyFill="1" applyBorder="1" applyAlignment="1" applyProtection="1">
      <alignment horizontal="left" vertical="center"/>
      <protection locked="0"/>
    </xf>
    <xf numFmtId="0" fontId="43" fillId="34" borderId="30" xfId="0" applyFont="1" applyFill="1" applyBorder="1" applyAlignment="1" applyProtection="1">
      <alignment vertical="center"/>
      <protection/>
    </xf>
    <xf numFmtId="0" fontId="43" fillId="34" borderId="30" xfId="0" applyFont="1" applyFill="1" applyBorder="1" applyAlignment="1" applyProtection="1">
      <alignment horizontal="center" vertical="center"/>
      <protection/>
    </xf>
    <xf numFmtId="0" fontId="43" fillId="34" borderId="30" xfId="0" applyFont="1" applyFill="1" applyBorder="1" applyAlignment="1" applyProtection="1">
      <alignment horizontal="center" vertical="center"/>
      <protection locked="0"/>
    </xf>
    <xf numFmtId="0" fontId="43" fillId="34" borderId="30" xfId="0" applyFont="1" applyFill="1" applyBorder="1" applyAlignment="1">
      <alignment horizontal="center" vertical="center"/>
    </xf>
    <xf numFmtId="0" fontId="43" fillId="34" borderId="30" xfId="0" applyFont="1" applyFill="1" applyBorder="1" applyAlignment="1">
      <alignment horizontal="left" vertical="center"/>
    </xf>
    <xf numFmtId="0" fontId="43" fillId="34" borderId="34" xfId="0" applyFont="1" applyFill="1" applyBorder="1" applyAlignment="1">
      <alignment horizontal="left" vertical="center"/>
    </xf>
    <xf numFmtId="0" fontId="43" fillId="34" borderId="21" xfId="0" applyFont="1" applyFill="1" applyBorder="1" applyAlignment="1" applyProtection="1">
      <alignment horizontal="center" vertical="center"/>
      <protection/>
    </xf>
    <xf numFmtId="176" fontId="43" fillId="34" borderId="21" xfId="0" applyNumberFormat="1" applyFont="1" applyFill="1" applyBorder="1" applyAlignment="1">
      <alignment vertical="center"/>
    </xf>
    <xf numFmtId="0" fontId="43" fillId="34" borderId="11" xfId="0" applyFont="1" applyFill="1" applyBorder="1" applyAlignment="1" applyProtection="1">
      <alignment vertical="center"/>
      <protection/>
    </xf>
    <xf numFmtId="0" fontId="43" fillId="34" borderId="31" xfId="0" applyFont="1" applyFill="1" applyBorder="1" applyAlignment="1" applyProtection="1">
      <alignment vertical="center"/>
      <protection/>
    </xf>
    <xf numFmtId="0" fontId="44" fillId="34" borderId="0" xfId="0" applyFont="1" applyFill="1" applyAlignment="1" applyProtection="1">
      <alignment horizontal="center" vertical="center"/>
      <protection/>
    </xf>
    <xf numFmtId="176" fontId="43" fillId="34" borderId="32" xfId="48" applyNumberFormat="1" applyFont="1" applyFill="1" applyBorder="1" applyAlignment="1" applyProtection="1">
      <alignment horizontal="right" vertical="center"/>
      <protection/>
    </xf>
    <xf numFmtId="0" fontId="43" fillId="34" borderId="11" xfId="0" applyFont="1" applyFill="1" applyBorder="1" applyAlignment="1" applyProtection="1">
      <alignment horizontal="center" vertical="center"/>
      <protection/>
    </xf>
    <xf numFmtId="177" fontId="43" fillId="34" borderId="11" xfId="48" applyNumberFormat="1" applyFont="1" applyFill="1" applyBorder="1" applyAlignment="1" applyProtection="1">
      <alignment horizontal="center" vertical="center"/>
      <protection locked="0"/>
    </xf>
    <xf numFmtId="176" fontId="43" fillId="34" borderId="11" xfId="48" applyNumberFormat="1" applyFont="1" applyFill="1" applyBorder="1" applyAlignment="1" applyProtection="1">
      <alignment horizontal="right" vertical="center"/>
      <protection/>
    </xf>
    <xf numFmtId="0" fontId="43" fillId="34" borderId="11" xfId="0" applyFont="1" applyFill="1" applyBorder="1" applyAlignment="1">
      <alignment horizontal="center" vertical="center"/>
    </xf>
    <xf numFmtId="176" fontId="43" fillId="34" borderId="11" xfId="48" applyNumberFormat="1" applyFont="1" applyFill="1" applyBorder="1" applyAlignment="1">
      <alignment horizontal="left" vertical="center"/>
    </xf>
    <xf numFmtId="181" fontId="43" fillId="34" borderId="11" xfId="48" applyNumberFormat="1" applyFont="1" applyFill="1" applyBorder="1" applyAlignment="1">
      <alignment horizontal="center" vertical="center"/>
    </xf>
    <xf numFmtId="176" fontId="43" fillId="34" borderId="31" xfId="48" applyNumberFormat="1" applyFont="1" applyFill="1" applyBorder="1" applyAlignment="1">
      <alignment horizontal="left" vertical="center"/>
    </xf>
    <xf numFmtId="176" fontId="3" fillId="0" borderId="0" xfId="48" applyNumberFormat="1" applyFont="1" applyBorder="1" applyAlignment="1" applyProtection="1">
      <alignment horizontal="left" vertical="center"/>
      <protection/>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33" xfId="0" applyFont="1" applyBorder="1" applyAlignment="1" applyProtection="1">
      <alignment vertical="center" wrapText="1"/>
      <protection/>
    </xf>
    <xf numFmtId="0" fontId="0" fillId="0" borderId="30" xfId="0" applyBorder="1" applyAlignment="1">
      <alignment vertical="center" wrapText="1"/>
    </xf>
    <xf numFmtId="0" fontId="0" fillId="0" borderId="34" xfId="0" applyBorder="1" applyAlignment="1">
      <alignment vertical="center" wrapText="1"/>
    </xf>
    <xf numFmtId="176" fontId="3" fillId="0" borderId="29" xfId="48" applyNumberFormat="1" applyFont="1" applyBorder="1" applyAlignment="1" applyProtection="1">
      <alignment horizontal="left" vertical="center"/>
      <protection/>
    </xf>
    <xf numFmtId="0" fontId="3" fillId="0" borderId="19" xfId="0" applyFont="1" applyBorder="1" applyAlignment="1" applyProtection="1">
      <alignment vertical="center" wrapText="1"/>
      <protection/>
    </xf>
    <xf numFmtId="0" fontId="0" fillId="0" borderId="35" xfId="0" applyBorder="1" applyAlignment="1">
      <alignment vertical="center"/>
    </xf>
    <xf numFmtId="0" fontId="0" fillId="0" borderId="18" xfId="0" applyBorder="1" applyAlignment="1">
      <alignment vertical="center"/>
    </xf>
    <xf numFmtId="176" fontId="3" fillId="0" borderId="11" xfId="48" applyNumberFormat="1" applyFont="1" applyBorder="1" applyAlignment="1" applyProtection="1">
      <alignment horizontal="left" vertical="center"/>
      <protection/>
    </xf>
    <xf numFmtId="176" fontId="3" fillId="0" borderId="11" xfId="48" applyNumberFormat="1" applyFont="1" applyBorder="1" applyAlignment="1">
      <alignment horizontal="left" vertical="center"/>
    </xf>
    <xf numFmtId="176" fontId="3" fillId="0" borderId="31" xfId="48" applyNumberFormat="1" applyFont="1" applyBorder="1" applyAlignment="1">
      <alignment horizontal="left" vertical="center"/>
    </xf>
    <xf numFmtId="0" fontId="3" fillId="0" borderId="36" xfId="61" applyBorder="1" applyAlignment="1">
      <alignment horizontal="center" vertical="center"/>
      <protection/>
    </xf>
    <xf numFmtId="0" fontId="3" fillId="0" borderId="37" xfId="61" applyBorder="1" applyAlignment="1">
      <alignment horizontal="center" vertical="center"/>
      <protection/>
    </xf>
    <xf numFmtId="0" fontId="3" fillId="0" borderId="14"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6</xdr:col>
      <xdr:colOff>0</xdr:colOff>
      <xdr:row>7</xdr:row>
      <xdr:rowOff>285750</xdr:rowOff>
    </xdr:to>
    <xdr:sp>
      <xdr:nvSpPr>
        <xdr:cNvPr id="1" name="角丸四角形 1"/>
        <xdr:cNvSpPr>
          <a:spLocks/>
        </xdr:cNvSpPr>
      </xdr:nvSpPr>
      <xdr:spPr>
        <a:xfrm>
          <a:off x="1952625" y="1847850"/>
          <a:ext cx="6296025" cy="600075"/>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8"/>
  <sheetViews>
    <sheetView showGridLines="0" tabSelected="1" zoomScale="75" zoomScaleNormal="75" zoomScalePageLayoutView="0" workbookViewId="0" topLeftCell="A1">
      <selection activeCell="B4" sqref="B4"/>
    </sheetView>
  </sheetViews>
  <sheetFormatPr defaultColWidth="7.50390625" defaultRowHeight="12.75"/>
  <cols>
    <col min="1" max="1" width="25.625" style="0" customWidth="1"/>
    <col min="2" max="3" width="16.625" style="0" customWidth="1"/>
    <col min="4" max="4" width="12.625" style="0" customWidth="1"/>
    <col min="5" max="5" width="14.125" style="0" customWidth="1"/>
    <col min="6" max="6" width="22.625" style="0" customWidth="1"/>
    <col min="7" max="7" width="5.625" style="5" customWidth="1"/>
    <col min="8" max="8" width="14.375" style="0" customWidth="1"/>
    <col min="9" max="9" width="2.625" style="0" customWidth="1"/>
    <col min="10" max="10" width="10.625" style="0" customWidth="1"/>
    <col min="11" max="11" width="2.625" style="0" customWidth="1"/>
    <col min="12" max="12" width="10.625" style="0" customWidth="1"/>
    <col min="13" max="13" width="2.625" style="0" customWidth="1"/>
    <col min="14" max="14" width="10.625" style="0" customWidth="1"/>
    <col min="15" max="15" width="4.625" style="0" customWidth="1"/>
    <col min="16" max="16" width="14.625" style="0" customWidth="1"/>
    <col min="17" max="17" width="2.625" style="0" customWidth="1"/>
    <col min="18" max="18" width="12.625" style="0" customWidth="1"/>
    <col min="19" max="19" width="2.625" style="0" customWidth="1"/>
    <col min="20" max="20" width="12.625" style="0" customWidth="1"/>
    <col min="21" max="21" width="2.625" style="0" customWidth="1"/>
    <col min="22" max="22" width="10.625" style="0" customWidth="1"/>
  </cols>
  <sheetData>
    <row r="1" spans="1:24" ht="23.25">
      <c r="A1" s="115" t="s">
        <v>47</v>
      </c>
      <c r="B1" s="116"/>
      <c r="C1" s="116"/>
      <c r="D1" s="116"/>
      <c r="E1" s="116"/>
      <c r="F1" s="116"/>
      <c r="G1" s="34"/>
      <c r="H1" s="35"/>
      <c r="I1" s="35"/>
      <c r="J1" s="35"/>
      <c r="K1" s="35"/>
      <c r="L1" s="35"/>
      <c r="M1" s="35"/>
      <c r="N1" s="35"/>
      <c r="O1" s="35"/>
      <c r="P1" s="35"/>
      <c r="Q1" s="35"/>
      <c r="R1" s="35"/>
      <c r="S1" s="35"/>
      <c r="T1" s="35"/>
      <c r="U1" s="35"/>
      <c r="V1" s="35"/>
      <c r="W1" s="35"/>
      <c r="X1" s="82"/>
    </row>
    <row r="2" spans="1:24" ht="23.25">
      <c r="A2" s="83"/>
      <c r="B2" s="83"/>
      <c r="C2" s="83"/>
      <c r="D2" s="83"/>
      <c r="E2" s="83"/>
      <c r="F2" s="83"/>
      <c r="G2" s="34"/>
      <c r="H2" s="35"/>
      <c r="I2" s="35"/>
      <c r="J2" s="35"/>
      <c r="K2" s="35"/>
      <c r="L2" s="35"/>
      <c r="M2" s="35"/>
      <c r="N2" s="35"/>
      <c r="O2" s="35"/>
      <c r="P2" s="35"/>
      <c r="Q2" s="35"/>
      <c r="R2" s="35"/>
      <c r="S2" s="35"/>
      <c r="T2" s="35"/>
      <c r="U2" s="35"/>
      <c r="V2" s="35"/>
      <c r="W2" s="35"/>
      <c r="X2" s="82"/>
    </row>
    <row r="3" spans="1:24" ht="24.75" customHeight="1">
      <c r="A3" s="37" t="s">
        <v>48</v>
      </c>
      <c r="B3" s="37"/>
      <c r="C3" s="37"/>
      <c r="D3" s="62"/>
      <c r="E3" s="40" t="s">
        <v>39</v>
      </c>
      <c r="F3" s="39"/>
      <c r="G3" s="34"/>
      <c r="H3" s="35"/>
      <c r="I3" s="35"/>
      <c r="J3" s="35"/>
      <c r="K3" s="35"/>
      <c r="L3" s="35"/>
      <c r="M3" s="35"/>
      <c r="N3" s="35"/>
      <c r="O3" s="35"/>
      <c r="P3" s="35"/>
      <c r="Q3" s="35"/>
      <c r="R3" s="35"/>
      <c r="S3" s="35"/>
      <c r="T3" s="35"/>
      <c r="U3" s="35"/>
      <c r="V3" s="35"/>
      <c r="W3" s="35"/>
      <c r="X3" s="82"/>
    </row>
    <row r="4" spans="1:24" ht="24.75" customHeight="1">
      <c r="A4" s="40" t="s">
        <v>49</v>
      </c>
      <c r="B4" s="84"/>
      <c r="C4" s="84"/>
      <c r="D4" s="84"/>
      <c r="E4" s="84"/>
      <c r="F4" s="85"/>
      <c r="G4" s="34"/>
      <c r="H4" s="117" t="s">
        <v>3</v>
      </c>
      <c r="I4" s="117"/>
      <c r="J4" s="117"/>
      <c r="K4" s="117"/>
      <c r="L4" s="117"/>
      <c r="M4" s="117"/>
      <c r="N4" s="117"/>
      <c r="O4" s="117"/>
      <c r="P4" s="117"/>
      <c r="Q4" s="117"/>
      <c r="R4" s="117"/>
      <c r="S4" s="117"/>
      <c r="T4" s="117"/>
      <c r="U4" s="117"/>
      <c r="V4" s="117"/>
      <c r="W4" s="117"/>
      <c r="X4" s="86"/>
    </row>
    <row r="5" spans="1:24" ht="24.75" customHeight="1">
      <c r="A5" s="40" t="s">
        <v>50</v>
      </c>
      <c r="B5" s="84"/>
      <c r="C5" s="84"/>
      <c r="D5" s="84"/>
      <c r="E5" s="84"/>
      <c r="F5" s="85"/>
      <c r="G5" s="34"/>
      <c r="H5" s="35"/>
      <c r="I5" s="35"/>
      <c r="J5" s="35"/>
      <c r="K5" s="35"/>
      <c r="L5" s="35"/>
      <c r="M5" s="35"/>
      <c r="N5" s="35"/>
      <c r="O5" s="35"/>
      <c r="P5" s="35"/>
      <c r="Q5" s="35"/>
      <c r="R5" s="35"/>
      <c r="S5" s="35"/>
      <c r="T5" s="35"/>
      <c r="U5" s="35"/>
      <c r="V5" s="35"/>
      <c r="W5" s="35"/>
      <c r="X5" s="82"/>
    </row>
    <row r="6" spans="1:24" ht="24.75" customHeight="1">
      <c r="A6" s="40" t="s">
        <v>51</v>
      </c>
      <c r="B6" s="40" t="s">
        <v>52</v>
      </c>
      <c r="C6" s="118" t="s">
        <v>53</v>
      </c>
      <c r="D6" s="119"/>
      <c r="E6" s="119"/>
      <c r="F6" s="120"/>
      <c r="G6" s="34"/>
      <c r="H6" s="35"/>
      <c r="I6" s="35"/>
      <c r="J6" s="35"/>
      <c r="K6" s="35"/>
      <c r="L6" s="35"/>
      <c r="M6" s="35"/>
      <c r="N6" s="35"/>
      <c r="O6" s="35"/>
      <c r="P6" s="35"/>
      <c r="Q6" s="35"/>
      <c r="R6" s="35"/>
      <c r="S6" s="35"/>
      <c r="T6" s="35"/>
      <c r="U6" s="35"/>
      <c r="V6" s="35"/>
      <c r="W6" s="35"/>
      <c r="X6" s="82"/>
    </row>
    <row r="7" spans="1:24" ht="24.75" customHeight="1">
      <c r="A7" s="89" t="s">
        <v>54</v>
      </c>
      <c r="B7" s="90" t="s">
        <v>0</v>
      </c>
      <c r="C7" s="91" t="s">
        <v>55</v>
      </c>
      <c r="D7" s="91"/>
      <c r="E7" s="91"/>
      <c r="F7" s="92"/>
      <c r="G7" s="93"/>
      <c r="H7" s="94"/>
      <c r="I7" s="95"/>
      <c r="J7" s="96" t="s">
        <v>4</v>
      </c>
      <c r="K7" s="95"/>
      <c r="L7" s="97"/>
      <c r="M7" s="95"/>
      <c r="N7" s="96" t="s">
        <v>4</v>
      </c>
      <c r="O7" s="98"/>
      <c r="P7" s="99" t="s">
        <v>44</v>
      </c>
      <c r="Q7" s="98"/>
      <c r="R7" s="98" t="s">
        <v>45</v>
      </c>
      <c r="S7" s="98"/>
      <c r="T7" s="100" t="s">
        <v>46</v>
      </c>
      <c r="U7" s="35"/>
      <c r="V7" s="35"/>
      <c r="W7" s="35"/>
      <c r="X7" s="82"/>
    </row>
    <row r="8" spans="1:24" ht="24.75" customHeight="1">
      <c r="A8" s="101"/>
      <c r="B8" s="102">
        <f>T8</f>
        <v>0</v>
      </c>
      <c r="C8" s="103" t="s">
        <v>56</v>
      </c>
      <c r="D8" s="103"/>
      <c r="E8" s="103"/>
      <c r="F8" s="104"/>
      <c r="G8" s="105" t="s">
        <v>57</v>
      </c>
      <c r="H8" s="106">
        <f>IF(H7="",0,VLOOKUP(H7,'旅費テーブル'!A21:B78,2))</f>
        <v>0</v>
      </c>
      <c r="I8" s="107" t="s">
        <v>58</v>
      </c>
      <c r="J8" s="108">
        <v>0</v>
      </c>
      <c r="K8" s="103" t="s">
        <v>59</v>
      </c>
      <c r="L8" s="109">
        <f>IF(L7="",0,VLOOKUP(L7,'旅費テーブル'!A21:B78,2))</f>
        <v>0</v>
      </c>
      <c r="M8" s="107" t="s">
        <v>58</v>
      </c>
      <c r="N8" s="108">
        <v>0</v>
      </c>
      <c r="O8" s="110" t="s">
        <v>60</v>
      </c>
      <c r="P8" s="111">
        <f>H8*J8+L8*N8</f>
        <v>0</v>
      </c>
      <c r="Q8" s="111" t="s">
        <v>61</v>
      </c>
      <c r="R8" s="112">
        <v>1.08</v>
      </c>
      <c r="S8" s="110" t="s">
        <v>60</v>
      </c>
      <c r="T8" s="113">
        <f>P8/R8</f>
        <v>0</v>
      </c>
      <c r="U8" s="35"/>
      <c r="V8" s="35"/>
      <c r="W8" s="35"/>
      <c r="X8" s="82"/>
    </row>
    <row r="9" spans="1:24" ht="51" customHeight="1">
      <c r="A9" s="42" t="s">
        <v>62</v>
      </c>
      <c r="B9" s="33" t="str">
        <f>IF(AND(N13&gt;0,V13=0),"症例数割",IF(AND(N13=0,V13&gt;0),"月数割",IF(AND(N13=0,V13=0),"","症例数割か月数割かを選択して下さい。")))</f>
        <v>月数割</v>
      </c>
      <c r="C9" s="121" t="s">
        <v>63</v>
      </c>
      <c r="D9" s="122"/>
      <c r="E9" s="122"/>
      <c r="F9" s="123"/>
      <c r="G9" s="34"/>
      <c r="H9" s="53" t="s">
        <v>5</v>
      </c>
      <c r="I9" s="46"/>
      <c r="J9" s="46"/>
      <c r="K9" s="46"/>
      <c r="L9" s="46"/>
      <c r="M9" s="46"/>
      <c r="N9" s="46"/>
      <c r="O9" s="46"/>
      <c r="P9" s="54"/>
      <c r="Q9" s="46"/>
      <c r="R9" s="46"/>
      <c r="S9" s="46"/>
      <c r="T9" s="46"/>
      <c r="U9" s="46"/>
      <c r="V9" s="46"/>
      <c r="W9" s="55"/>
      <c r="X9" s="82"/>
    </row>
    <row r="10" spans="1:24" ht="24.75" customHeight="1">
      <c r="A10" s="42" t="s">
        <v>64</v>
      </c>
      <c r="B10" s="56">
        <f>IF(AND(N13=0,V13=0),N10,N13+V13)</f>
        <v>3000000</v>
      </c>
      <c r="C10" s="37" t="s">
        <v>65</v>
      </c>
      <c r="D10" s="44"/>
      <c r="E10" s="44"/>
      <c r="F10" s="45"/>
      <c r="G10" s="49" t="s">
        <v>57</v>
      </c>
      <c r="H10" s="1">
        <v>100</v>
      </c>
      <c r="I10" s="57" t="s">
        <v>58</v>
      </c>
      <c r="J10" s="58">
        <v>6000</v>
      </c>
      <c r="K10" s="57" t="s">
        <v>58</v>
      </c>
      <c r="L10" s="2">
        <v>15</v>
      </c>
      <c r="M10" s="57" t="s">
        <v>60</v>
      </c>
      <c r="N10" s="114">
        <f>H10*J10*L10</f>
        <v>9000000</v>
      </c>
      <c r="O10" s="114"/>
      <c r="P10" s="59"/>
      <c r="Q10" s="57"/>
      <c r="R10" s="58"/>
      <c r="S10" s="57"/>
      <c r="T10" s="60"/>
      <c r="U10" s="57"/>
      <c r="V10" s="114"/>
      <c r="W10" s="124"/>
      <c r="X10" s="82"/>
    </row>
    <row r="11" spans="1:24" ht="24.75" customHeight="1">
      <c r="A11" s="41"/>
      <c r="B11" s="61"/>
      <c r="C11" s="38" t="s">
        <v>66</v>
      </c>
      <c r="D11" s="38"/>
      <c r="E11" s="38"/>
      <c r="F11" s="62"/>
      <c r="G11" s="87"/>
      <c r="H11" s="63" t="s">
        <v>6</v>
      </c>
      <c r="I11" s="44"/>
      <c r="J11" s="44"/>
      <c r="K11" s="44"/>
      <c r="L11" s="44"/>
      <c r="M11" s="44"/>
      <c r="N11" s="44"/>
      <c r="O11" s="44"/>
      <c r="P11" s="44" t="s">
        <v>7</v>
      </c>
      <c r="Q11" s="44"/>
      <c r="R11" s="44"/>
      <c r="S11" s="44"/>
      <c r="T11" s="44"/>
      <c r="U11" s="44"/>
      <c r="V11" s="44"/>
      <c r="W11" s="45"/>
      <c r="X11" s="82"/>
    </row>
    <row r="12" spans="1:24" ht="55.5" customHeight="1">
      <c r="A12" s="40" t="s">
        <v>67</v>
      </c>
      <c r="B12" s="64">
        <v>0</v>
      </c>
      <c r="C12" s="125" t="s">
        <v>68</v>
      </c>
      <c r="D12" s="126"/>
      <c r="E12" s="126"/>
      <c r="F12" s="127"/>
      <c r="G12" s="65"/>
      <c r="H12" s="66" t="s">
        <v>8</v>
      </c>
      <c r="I12" s="67"/>
      <c r="J12" s="60" t="s">
        <v>9</v>
      </c>
      <c r="K12" s="44"/>
      <c r="L12" s="68" t="s">
        <v>10</v>
      </c>
      <c r="M12" s="57"/>
      <c r="N12" s="44"/>
      <c r="O12" s="44"/>
      <c r="P12" s="69" t="s">
        <v>8</v>
      </c>
      <c r="Q12" s="67"/>
      <c r="R12" s="60" t="s">
        <v>11</v>
      </c>
      <c r="S12" s="44"/>
      <c r="T12" s="68" t="s">
        <v>12</v>
      </c>
      <c r="U12" s="57"/>
      <c r="V12" s="44"/>
      <c r="W12" s="45"/>
      <c r="X12" s="82"/>
    </row>
    <row r="13" spans="1:24" ht="24.75" customHeight="1">
      <c r="A13" s="42" t="s">
        <v>69</v>
      </c>
      <c r="B13" s="70" t="s">
        <v>0</v>
      </c>
      <c r="C13" s="37" t="s">
        <v>70</v>
      </c>
      <c r="D13" s="44"/>
      <c r="E13" s="44"/>
      <c r="F13" s="45"/>
      <c r="G13" s="34"/>
      <c r="H13" s="50">
        <f>N10</f>
        <v>9000000</v>
      </c>
      <c r="I13" s="72" t="s">
        <v>61</v>
      </c>
      <c r="J13" s="71">
        <f>L10</f>
        <v>15</v>
      </c>
      <c r="K13" s="47" t="s">
        <v>71</v>
      </c>
      <c r="L13" s="3"/>
      <c r="M13" s="51" t="s">
        <v>72</v>
      </c>
      <c r="N13" s="128">
        <f>INT(H13/J13*L13)</f>
        <v>0</v>
      </c>
      <c r="O13" s="128"/>
      <c r="P13" s="52">
        <f>N10</f>
        <v>9000000</v>
      </c>
      <c r="Q13" s="72" t="s">
        <v>61</v>
      </c>
      <c r="R13" s="4">
        <v>36</v>
      </c>
      <c r="S13" s="47" t="s">
        <v>58</v>
      </c>
      <c r="T13" s="4">
        <v>12</v>
      </c>
      <c r="U13" s="51" t="s">
        <v>60</v>
      </c>
      <c r="V13" s="129">
        <f>IF(R13=0,0,ROUND((P13/R13*T13),0))</f>
        <v>3000000</v>
      </c>
      <c r="W13" s="130"/>
      <c r="X13" s="82"/>
    </row>
    <row r="14" spans="1:24" ht="24.75" customHeight="1">
      <c r="A14" s="42"/>
      <c r="B14" s="70">
        <f>INT(B10*50/100)</f>
        <v>1500000</v>
      </c>
      <c r="C14" s="37" t="s">
        <v>73</v>
      </c>
      <c r="D14" s="44"/>
      <c r="E14" s="44"/>
      <c r="F14" s="45"/>
      <c r="G14" s="57"/>
      <c r="H14" s="73"/>
      <c r="I14" s="44"/>
      <c r="J14" s="44"/>
      <c r="K14" s="44"/>
      <c r="L14" s="44"/>
      <c r="M14" s="44"/>
      <c r="N14" s="44"/>
      <c r="O14" s="44"/>
      <c r="P14" s="73"/>
      <c r="Q14" s="44"/>
      <c r="R14" s="44"/>
      <c r="S14" s="44"/>
      <c r="T14" s="44"/>
      <c r="U14" s="44"/>
      <c r="V14" s="44"/>
      <c r="W14" s="44"/>
      <c r="X14" s="82"/>
    </row>
    <row r="15" spans="1:24" ht="24.75" customHeight="1">
      <c r="A15" s="41"/>
      <c r="B15" s="61"/>
      <c r="C15" s="38" t="s">
        <v>146</v>
      </c>
      <c r="D15" s="38"/>
      <c r="E15" s="38"/>
      <c r="F15" s="62"/>
      <c r="G15" s="74"/>
      <c r="H15" s="59"/>
      <c r="I15" s="57"/>
      <c r="J15" s="58"/>
      <c r="K15" s="57"/>
      <c r="L15" s="60"/>
      <c r="M15" s="57"/>
      <c r="N15" s="114"/>
      <c r="O15" s="114"/>
      <c r="P15" s="59"/>
      <c r="Q15" s="57"/>
      <c r="R15" s="58"/>
      <c r="S15" s="57"/>
      <c r="T15" s="60"/>
      <c r="U15" s="57"/>
      <c r="V15" s="114"/>
      <c r="W15" s="114"/>
      <c r="X15" s="82"/>
    </row>
    <row r="16" spans="1:24" ht="24.75" customHeight="1">
      <c r="A16" s="42" t="s">
        <v>74</v>
      </c>
      <c r="B16" s="75" t="s">
        <v>0</v>
      </c>
      <c r="C16" s="37" t="s">
        <v>75</v>
      </c>
      <c r="D16" s="44"/>
      <c r="E16" s="44"/>
      <c r="F16" s="45"/>
      <c r="G16" s="36"/>
      <c r="H16" s="36"/>
      <c r="I16" s="36"/>
      <c r="J16" s="36"/>
      <c r="K16" s="36"/>
      <c r="L16" s="44"/>
      <c r="M16" s="44"/>
      <c r="N16" s="44"/>
      <c r="O16" s="44"/>
      <c r="P16" s="44"/>
      <c r="Q16" s="44"/>
      <c r="R16" s="44"/>
      <c r="S16" s="44"/>
      <c r="T16" s="44"/>
      <c r="U16" s="44"/>
      <c r="V16" s="44"/>
      <c r="W16" s="44"/>
      <c r="X16" s="82"/>
    </row>
    <row r="17" spans="1:24" ht="24.75" customHeight="1">
      <c r="A17" s="41"/>
      <c r="B17" s="76">
        <v>0</v>
      </c>
      <c r="C17" s="38" t="s">
        <v>76</v>
      </c>
      <c r="D17" s="47"/>
      <c r="E17" s="47"/>
      <c r="F17" s="48"/>
      <c r="G17" s="36"/>
      <c r="H17" s="36"/>
      <c r="I17" s="36"/>
      <c r="J17" s="36"/>
      <c r="K17" s="36"/>
      <c r="L17" s="68"/>
      <c r="M17" s="57"/>
      <c r="N17" s="44"/>
      <c r="O17" s="44"/>
      <c r="P17" s="69"/>
      <c r="Q17" s="67"/>
      <c r="R17" s="60"/>
      <c r="S17" s="44"/>
      <c r="T17" s="68"/>
      <c r="U17" s="57"/>
      <c r="V17" s="44"/>
      <c r="W17" s="44"/>
      <c r="X17" s="82"/>
    </row>
    <row r="18" spans="1:24" ht="24.75" customHeight="1">
      <c r="A18" s="42" t="s">
        <v>77</v>
      </c>
      <c r="B18" s="70" t="s">
        <v>0</v>
      </c>
      <c r="C18" s="37" t="s">
        <v>78</v>
      </c>
      <c r="D18" s="44"/>
      <c r="E18" s="44"/>
      <c r="F18" s="45"/>
      <c r="G18" s="57"/>
      <c r="H18" s="69"/>
      <c r="I18" s="67"/>
      <c r="J18" s="60"/>
      <c r="K18" s="44"/>
      <c r="L18" s="60"/>
      <c r="M18" s="57"/>
      <c r="N18" s="114"/>
      <c r="O18" s="114"/>
      <c r="P18" s="69"/>
      <c r="Q18" s="67"/>
      <c r="R18" s="77"/>
      <c r="S18" s="44"/>
      <c r="T18" s="77"/>
      <c r="U18" s="57"/>
      <c r="V18" s="114"/>
      <c r="W18" s="114"/>
      <c r="X18" s="82"/>
    </row>
    <row r="19" spans="1:24" ht="24.75" customHeight="1">
      <c r="A19" s="42"/>
      <c r="B19" s="70"/>
      <c r="C19" s="37" t="s">
        <v>79</v>
      </c>
      <c r="D19" s="44"/>
      <c r="E19" s="44"/>
      <c r="F19" s="45"/>
      <c r="G19" s="34"/>
      <c r="H19" s="35"/>
      <c r="I19" s="35"/>
      <c r="J19" s="35"/>
      <c r="K19" s="35"/>
      <c r="L19" s="35"/>
      <c r="M19" s="35"/>
      <c r="N19" s="35"/>
      <c r="O19" s="35"/>
      <c r="P19" s="35"/>
      <c r="Q19" s="35"/>
      <c r="R19" s="35"/>
      <c r="S19" s="35"/>
      <c r="T19" s="35"/>
      <c r="U19" s="35"/>
      <c r="V19" s="35"/>
      <c r="W19" s="35"/>
      <c r="X19" s="82"/>
    </row>
    <row r="20" spans="1:24" ht="24.75" customHeight="1">
      <c r="A20" s="42"/>
      <c r="B20" s="70">
        <f>INT(SUM(B7:B17)*10/100)</f>
        <v>450000</v>
      </c>
      <c r="C20" s="37" t="s">
        <v>80</v>
      </c>
      <c r="D20" s="44"/>
      <c r="E20" s="44"/>
      <c r="F20" s="45"/>
      <c r="G20" s="34"/>
      <c r="H20" s="35"/>
      <c r="I20" s="35"/>
      <c r="J20" s="35"/>
      <c r="K20" s="35"/>
      <c r="L20" s="35"/>
      <c r="M20" s="35"/>
      <c r="N20" s="35"/>
      <c r="O20" s="35"/>
      <c r="P20" s="35"/>
      <c r="Q20" s="35"/>
      <c r="R20" s="35"/>
      <c r="S20" s="35"/>
      <c r="T20" s="35"/>
      <c r="U20" s="35"/>
      <c r="V20" s="35"/>
      <c r="W20" s="35"/>
      <c r="X20" s="82"/>
    </row>
    <row r="21" spans="1:24" ht="24.75" customHeight="1">
      <c r="A21" s="41"/>
      <c r="B21" s="61"/>
      <c r="C21" s="38" t="s">
        <v>81</v>
      </c>
      <c r="D21" s="38"/>
      <c r="E21" s="38"/>
      <c r="F21" s="62"/>
      <c r="G21" s="34"/>
      <c r="H21" s="35"/>
      <c r="I21" s="35"/>
      <c r="J21" s="35"/>
      <c r="K21" s="35"/>
      <c r="L21" s="35"/>
      <c r="M21" s="35"/>
      <c r="N21" s="35"/>
      <c r="O21" s="35"/>
      <c r="P21" s="35"/>
      <c r="Q21" s="35"/>
      <c r="R21" s="35"/>
      <c r="S21" s="35"/>
      <c r="T21" s="35"/>
      <c r="U21" s="35"/>
      <c r="V21" s="35"/>
      <c r="W21" s="35"/>
      <c r="X21" s="82"/>
    </row>
    <row r="22" spans="1:24" ht="24.75" customHeight="1">
      <c r="A22" s="42" t="s">
        <v>82</v>
      </c>
      <c r="B22" s="43" t="s">
        <v>0</v>
      </c>
      <c r="C22" s="37" t="s">
        <v>83</v>
      </c>
      <c r="D22" s="44"/>
      <c r="E22" s="44"/>
      <c r="F22" s="45"/>
      <c r="G22" s="34"/>
      <c r="H22" s="35"/>
      <c r="I22" s="35"/>
      <c r="J22" s="35"/>
      <c r="K22" s="35"/>
      <c r="L22" s="35"/>
      <c r="M22" s="35"/>
      <c r="N22" s="35"/>
      <c r="O22" s="35"/>
      <c r="P22" s="35"/>
      <c r="Q22" s="35"/>
      <c r="R22" s="35"/>
      <c r="S22" s="35"/>
      <c r="T22" s="35"/>
      <c r="U22" s="35"/>
      <c r="V22" s="35"/>
      <c r="W22" s="35"/>
      <c r="X22" s="82"/>
    </row>
    <row r="23" spans="1:23" ht="24.75" customHeight="1">
      <c r="A23" s="41" t="s">
        <v>84</v>
      </c>
      <c r="B23" s="61">
        <f>INT(SUM(B6:B21)*30/100)</f>
        <v>1485000</v>
      </c>
      <c r="C23" s="38" t="s">
        <v>85</v>
      </c>
      <c r="D23" s="38"/>
      <c r="E23" s="38"/>
      <c r="F23" s="62"/>
      <c r="G23" s="36"/>
      <c r="H23" s="36"/>
      <c r="I23" s="36"/>
      <c r="J23" s="36"/>
      <c r="K23" s="36"/>
      <c r="L23" s="36"/>
      <c r="M23" s="36"/>
      <c r="N23" s="36"/>
      <c r="O23" s="36"/>
      <c r="P23" s="36"/>
      <c r="Q23" s="36"/>
      <c r="R23" s="36"/>
      <c r="S23" s="36"/>
      <c r="T23" s="36"/>
      <c r="U23" s="36"/>
      <c r="V23" s="36"/>
      <c r="W23" s="36"/>
    </row>
    <row r="24" spans="1:23" ht="24.75" customHeight="1">
      <c r="A24" s="42" t="s">
        <v>86</v>
      </c>
      <c r="B24" s="70" t="s">
        <v>0</v>
      </c>
      <c r="C24" s="37" t="s">
        <v>1</v>
      </c>
      <c r="D24" s="44"/>
      <c r="E24" s="78">
        <f>E25-B25</f>
        <v>643500</v>
      </c>
      <c r="F24" s="79"/>
      <c r="G24" s="36"/>
      <c r="H24" s="36"/>
      <c r="I24" s="36"/>
      <c r="J24" s="36"/>
      <c r="K24" s="36"/>
      <c r="L24" s="36"/>
      <c r="M24" s="36"/>
      <c r="N24" s="36"/>
      <c r="O24" s="36"/>
      <c r="P24" s="36"/>
      <c r="Q24" s="36"/>
      <c r="R24" s="36"/>
      <c r="S24" s="36"/>
      <c r="T24" s="36"/>
      <c r="U24" s="36"/>
      <c r="V24" s="36"/>
      <c r="W24" s="36"/>
    </row>
    <row r="25" spans="1:23" ht="24.75" customHeight="1">
      <c r="A25" s="41"/>
      <c r="B25" s="61">
        <f>SUM(B6:B23)</f>
        <v>6435000</v>
      </c>
      <c r="C25" s="38" t="s">
        <v>2</v>
      </c>
      <c r="D25" s="47"/>
      <c r="E25" s="80">
        <f>INT(B25*1.1)</f>
        <v>7078500</v>
      </c>
      <c r="F25" s="81"/>
      <c r="G25" s="36"/>
      <c r="H25" s="36"/>
      <c r="I25" s="36"/>
      <c r="J25" s="36"/>
      <c r="K25" s="36"/>
      <c r="L25" s="36"/>
      <c r="M25" s="36"/>
      <c r="N25" s="36"/>
      <c r="O25" s="36"/>
      <c r="P25" s="36"/>
      <c r="Q25" s="36"/>
      <c r="R25" s="36"/>
      <c r="S25" s="36"/>
      <c r="T25" s="36"/>
      <c r="U25" s="36"/>
      <c r="V25" s="36"/>
      <c r="W25" s="36"/>
    </row>
    <row r="26" spans="1:23" ht="24.75" customHeight="1">
      <c r="A26" s="88"/>
      <c r="B26" s="35"/>
      <c r="C26" s="35" t="s">
        <v>87</v>
      </c>
      <c r="D26" s="35"/>
      <c r="E26" s="35"/>
      <c r="F26" s="35"/>
      <c r="G26" s="36"/>
      <c r="H26" s="36"/>
      <c r="I26" s="36"/>
      <c r="J26" s="36"/>
      <c r="K26" s="36"/>
      <c r="L26" s="36"/>
      <c r="M26" s="36"/>
      <c r="N26" s="36"/>
      <c r="O26" s="36"/>
      <c r="P26" s="36"/>
      <c r="Q26" s="36"/>
      <c r="R26" s="36"/>
      <c r="S26" s="36"/>
      <c r="T26" s="36"/>
      <c r="U26" s="36"/>
      <c r="V26" s="36"/>
      <c r="W26" s="36"/>
    </row>
    <row r="27" ht="12">
      <c r="G27"/>
    </row>
    <row r="28" ht="12">
      <c r="G28"/>
    </row>
    <row r="29" ht="12">
      <c r="G29"/>
    </row>
    <row r="30" ht="12">
      <c r="G30"/>
    </row>
    <row r="31" ht="12">
      <c r="G31"/>
    </row>
    <row r="32" ht="12">
      <c r="G32"/>
    </row>
    <row r="33" ht="12">
      <c r="G33"/>
    </row>
    <row r="34" ht="12">
      <c r="G34"/>
    </row>
    <row r="35" ht="12">
      <c r="G35"/>
    </row>
    <row r="36" ht="12">
      <c r="G36"/>
    </row>
    <row r="37" ht="12">
      <c r="G37"/>
    </row>
    <row r="38" ht="12">
      <c r="G38"/>
    </row>
    <row r="39" ht="12">
      <c r="G39"/>
    </row>
    <row r="40" ht="12">
      <c r="G40"/>
    </row>
    <row r="41" ht="12">
      <c r="G41"/>
    </row>
    <row r="42" ht="12">
      <c r="G42"/>
    </row>
    <row r="43" ht="12">
      <c r="G43"/>
    </row>
    <row r="44" ht="12">
      <c r="G44"/>
    </row>
    <row r="45" ht="12">
      <c r="G45"/>
    </row>
    <row r="46" ht="12">
      <c r="G46"/>
    </row>
    <row r="47" ht="12">
      <c r="G47"/>
    </row>
    <row r="48" ht="12">
      <c r="G48"/>
    </row>
  </sheetData>
  <sheetProtection/>
  <mergeCells count="13">
    <mergeCell ref="V13:W13"/>
    <mergeCell ref="N15:O15"/>
    <mergeCell ref="V15:W15"/>
    <mergeCell ref="N18:O18"/>
    <mergeCell ref="V18:W18"/>
    <mergeCell ref="A1:F1"/>
    <mergeCell ref="H4:W4"/>
    <mergeCell ref="C6:F6"/>
    <mergeCell ref="C9:F9"/>
    <mergeCell ref="N10:O10"/>
    <mergeCell ref="V10:W10"/>
    <mergeCell ref="C12:F12"/>
    <mergeCell ref="N13:O13"/>
  </mergeCells>
  <printOptions/>
  <pageMargins left="0.7874015748031497" right="0.3937007874015748" top="1.1811023622047245" bottom="0.5905511811023623" header="0.5118110236220472" footer="0.5118110236220472"/>
  <pageSetup horizontalDpi="300" verticalDpi="300" orientation="landscape" paperSize="9" scale="60" r:id="rId2"/>
  <headerFooter alignWithMargins="0">
    <oddHeader>&amp;R別紙基準３</oddHeader>
  </headerFooter>
  <drawing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B8" sqref="B8"/>
    </sheetView>
  </sheetViews>
  <sheetFormatPr defaultColWidth="10.375" defaultRowHeight="12.75"/>
  <cols>
    <col min="1" max="1" width="12.125" style="30" customWidth="1"/>
    <col min="2" max="10" width="12.125" style="28" customWidth="1"/>
    <col min="11" max="16384" width="10.375" style="28" customWidth="1"/>
  </cols>
  <sheetData>
    <row r="1" s="7" customFormat="1" ht="21" customHeight="1" thickBot="1">
      <c r="A1" s="6"/>
    </row>
    <row r="2" spans="1:10" s="7" customFormat="1" ht="21" customHeight="1">
      <c r="A2" s="8"/>
      <c r="B2" s="131" t="s">
        <v>13</v>
      </c>
      <c r="C2" s="132"/>
      <c r="D2" s="9"/>
      <c r="E2" s="9"/>
      <c r="F2" s="10"/>
      <c r="G2" s="133" t="s">
        <v>14</v>
      </c>
      <c r="H2" s="133"/>
      <c r="I2" s="10"/>
      <c r="J2" s="11"/>
    </row>
    <row r="3" spans="1:10" s="6" customFormat="1" ht="21" customHeight="1">
      <c r="A3" s="12" t="s">
        <v>15</v>
      </c>
      <c r="B3" s="13" t="s">
        <v>16</v>
      </c>
      <c r="C3" s="13" t="s">
        <v>17</v>
      </c>
      <c r="D3" s="31" t="s">
        <v>40</v>
      </c>
      <c r="E3" s="31" t="s">
        <v>41</v>
      </c>
      <c r="F3" s="14" t="s">
        <v>18</v>
      </c>
      <c r="G3" s="13" t="s">
        <v>19</v>
      </c>
      <c r="H3" s="13" t="s">
        <v>20</v>
      </c>
      <c r="I3" s="15" t="s">
        <v>21</v>
      </c>
      <c r="J3" s="16" t="s">
        <v>22</v>
      </c>
    </row>
    <row r="4" spans="1:10" s="7" customFormat="1" ht="21" customHeight="1">
      <c r="A4" s="12" t="s">
        <v>23</v>
      </c>
      <c r="B4" s="17">
        <v>28900</v>
      </c>
      <c r="C4" s="17">
        <v>360</v>
      </c>
      <c r="D4" s="17">
        <v>10000</v>
      </c>
      <c r="E4" s="17">
        <v>2000</v>
      </c>
      <c r="F4" s="18">
        <v>29260</v>
      </c>
      <c r="G4" s="18">
        <v>41260</v>
      </c>
      <c r="H4" s="18">
        <v>53260</v>
      </c>
      <c r="I4" s="18">
        <v>65260</v>
      </c>
      <c r="J4" s="19"/>
    </row>
    <row r="5" spans="1:10" s="7" customFormat="1" ht="21" customHeight="1">
      <c r="A5" s="20" t="s">
        <v>24</v>
      </c>
      <c r="B5" s="18">
        <v>28240</v>
      </c>
      <c r="C5" s="18">
        <v>360</v>
      </c>
      <c r="D5" s="18">
        <v>10000</v>
      </c>
      <c r="E5" s="18">
        <v>2000</v>
      </c>
      <c r="F5" s="18">
        <v>28600</v>
      </c>
      <c r="G5" s="18">
        <v>40600</v>
      </c>
      <c r="H5" s="18">
        <v>52600</v>
      </c>
      <c r="I5" s="18">
        <v>64600</v>
      </c>
      <c r="J5" s="21"/>
    </row>
    <row r="6" spans="1:10" s="7" customFormat="1" ht="21" customHeight="1">
      <c r="A6" s="20" t="s">
        <v>25</v>
      </c>
      <c r="B6" s="18">
        <v>13120</v>
      </c>
      <c r="C6" s="18">
        <v>360</v>
      </c>
      <c r="D6" s="18">
        <v>10000</v>
      </c>
      <c r="E6" s="18">
        <v>2000</v>
      </c>
      <c r="F6" s="18">
        <v>13480</v>
      </c>
      <c r="G6" s="18">
        <v>25480</v>
      </c>
      <c r="H6" s="18">
        <v>37480</v>
      </c>
      <c r="I6" s="18">
        <v>49480</v>
      </c>
      <c r="J6" s="21"/>
    </row>
    <row r="7" spans="1:10" s="7" customFormat="1" ht="21" customHeight="1">
      <c r="A7" s="20" t="s">
        <v>26</v>
      </c>
      <c r="B7" s="18">
        <v>1120</v>
      </c>
      <c r="C7" s="18">
        <v>480</v>
      </c>
      <c r="D7" s="22" t="s">
        <v>27</v>
      </c>
      <c r="E7" s="22" t="s">
        <v>27</v>
      </c>
      <c r="F7" s="18">
        <v>1600</v>
      </c>
      <c r="G7" s="22" t="s">
        <v>27</v>
      </c>
      <c r="H7" s="22" t="s">
        <v>27</v>
      </c>
      <c r="I7" s="22" t="s">
        <v>27</v>
      </c>
      <c r="J7" s="21"/>
    </row>
    <row r="8" spans="1:10" s="7" customFormat="1" ht="21" customHeight="1">
      <c r="A8" s="20" t="s">
        <v>28</v>
      </c>
      <c r="B8" s="18">
        <v>75400</v>
      </c>
      <c r="C8" s="18">
        <v>3460</v>
      </c>
      <c r="D8" s="18">
        <v>10000</v>
      </c>
      <c r="E8" s="18">
        <v>2000</v>
      </c>
      <c r="F8" s="18">
        <v>78860</v>
      </c>
      <c r="G8" s="18">
        <v>90860</v>
      </c>
      <c r="H8" s="18">
        <v>102860</v>
      </c>
      <c r="I8" s="18">
        <v>114860</v>
      </c>
      <c r="J8" s="21" t="s">
        <v>29</v>
      </c>
    </row>
    <row r="9" spans="1:10" s="7" customFormat="1" ht="21" customHeight="1">
      <c r="A9" s="20" t="s">
        <v>30</v>
      </c>
      <c r="B9" s="18">
        <v>42900</v>
      </c>
      <c r="C9" s="18">
        <v>360</v>
      </c>
      <c r="D9" s="18">
        <v>10000</v>
      </c>
      <c r="E9" s="18">
        <v>2000</v>
      </c>
      <c r="F9" s="18">
        <v>43260</v>
      </c>
      <c r="G9" s="18">
        <v>55260</v>
      </c>
      <c r="H9" s="18">
        <v>67260</v>
      </c>
      <c r="I9" s="18">
        <v>79260</v>
      </c>
      <c r="J9" s="21"/>
    </row>
    <row r="10" spans="1:10" s="7" customFormat="1" ht="21" customHeight="1">
      <c r="A10" s="20" t="s">
        <v>31</v>
      </c>
      <c r="B10" s="18">
        <v>15300</v>
      </c>
      <c r="C10" s="18">
        <v>360</v>
      </c>
      <c r="D10" s="18">
        <v>10000</v>
      </c>
      <c r="E10" s="18">
        <v>2000</v>
      </c>
      <c r="F10" s="18">
        <v>15660</v>
      </c>
      <c r="G10" s="18">
        <v>27660</v>
      </c>
      <c r="H10" s="18">
        <v>39660</v>
      </c>
      <c r="I10" s="18">
        <v>51660</v>
      </c>
      <c r="J10" s="21"/>
    </row>
    <row r="11" spans="1:10" s="7" customFormat="1" ht="21" customHeight="1">
      <c r="A11" s="20" t="s">
        <v>32</v>
      </c>
      <c r="B11" s="18">
        <v>820</v>
      </c>
      <c r="C11" s="18">
        <v>480</v>
      </c>
      <c r="D11" s="22" t="s">
        <v>27</v>
      </c>
      <c r="E11" s="22" t="s">
        <v>27</v>
      </c>
      <c r="F11" s="18">
        <v>1300</v>
      </c>
      <c r="G11" s="22" t="s">
        <v>27</v>
      </c>
      <c r="H11" s="22" t="s">
        <v>27</v>
      </c>
      <c r="I11" s="22" t="s">
        <v>27</v>
      </c>
      <c r="J11" s="21"/>
    </row>
    <row r="12" spans="1:10" s="7" customFormat="1" ht="21" customHeight="1">
      <c r="A12" s="20" t="s">
        <v>33</v>
      </c>
      <c r="B12" s="18">
        <v>12460</v>
      </c>
      <c r="C12" s="18">
        <v>480</v>
      </c>
      <c r="D12" s="18">
        <v>10000</v>
      </c>
      <c r="E12" s="18">
        <v>2000</v>
      </c>
      <c r="F12" s="18">
        <v>12940</v>
      </c>
      <c r="G12" s="18">
        <v>24940</v>
      </c>
      <c r="H12" s="18">
        <v>36940</v>
      </c>
      <c r="I12" s="18">
        <v>48940</v>
      </c>
      <c r="J12" s="21"/>
    </row>
    <row r="13" spans="1:10" s="7" customFormat="1" ht="21" customHeight="1">
      <c r="A13" s="20" t="s">
        <v>34</v>
      </c>
      <c r="B13" s="18">
        <v>20880</v>
      </c>
      <c r="C13" s="18">
        <v>360</v>
      </c>
      <c r="D13" s="18">
        <v>10000</v>
      </c>
      <c r="E13" s="18">
        <v>2000</v>
      </c>
      <c r="F13" s="18">
        <v>21240</v>
      </c>
      <c r="G13" s="18">
        <v>33240</v>
      </c>
      <c r="H13" s="18">
        <v>45240</v>
      </c>
      <c r="I13" s="18">
        <v>57240</v>
      </c>
      <c r="J13" s="21"/>
    </row>
    <row r="14" spans="1:10" s="7" customFormat="1" ht="21" customHeight="1">
      <c r="A14" s="20" t="s">
        <v>35</v>
      </c>
      <c r="B14" s="18">
        <v>22800</v>
      </c>
      <c r="C14" s="18">
        <v>360</v>
      </c>
      <c r="D14" s="18">
        <v>10000</v>
      </c>
      <c r="E14" s="18">
        <v>2000</v>
      </c>
      <c r="F14" s="18">
        <v>23160</v>
      </c>
      <c r="G14" s="18">
        <v>35160</v>
      </c>
      <c r="H14" s="18">
        <v>47160</v>
      </c>
      <c r="I14" s="18">
        <v>59160</v>
      </c>
      <c r="J14" s="21"/>
    </row>
    <row r="15" spans="1:10" s="7" customFormat="1" ht="21" customHeight="1">
      <c r="A15" s="32" t="s">
        <v>42</v>
      </c>
      <c r="B15" s="18">
        <v>28900</v>
      </c>
      <c r="C15" s="18">
        <v>360</v>
      </c>
      <c r="D15" s="18">
        <v>10000</v>
      </c>
      <c r="E15" s="18">
        <v>2000</v>
      </c>
      <c r="F15" s="18">
        <v>29260</v>
      </c>
      <c r="G15" s="18">
        <v>41260</v>
      </c>
      <c r="H15" s="18">
        <v>53260</v>
      </c>
      <c r="I15" s="18">
        <v>65260</v>
      </c>
      <c r="J15" s="21"/>
    </row>
    <row r="16" spans="1:10" s="7" customFormat="1" ht="21" customHeight="1">
      <c r="A16" s="32" t="s">
        <v>43</v>
      </c>
      <c r="B16" s="18">
        <v>28680</v>
      </c>
      <c r="C16" s="18">
        <v>360</v>
      </c>
      <c r="D16" s="18">
        <v>10000</v>
      </c>
      <c r="E16" s="18">
        <v>2000</v>
      </c>
      <c r="F16" s="18">
        <v>29040</v>
      </c>
      <c r="G16" s="18">
        <v>41040</v>
      </c>
      <c r="H16" s="18">
        <v>53040</v>
      </c>
      <c r="I16" s="18">
        <v>65040</v>
      </c>
      <c r="J16" s="21"/>
    </row>
    <row r="17" spans="1:10" s="7" customFormat="1" ht="21" customHeight="1">
      <c r="A17" s="20" t="s">
        <v>36</v>
      </c>
      <c r="B17" s="18">
        <v>35000</v>
      </c>
      <c r="C17" s="18">
        <v>360</v>
      </c>
      <c r="D17" s="18">
        <v>10000</v>
      </c>
      <c r="E17" s="18">
        <v>2000</v>
      </c>
      <c r="F17" s="18">
        <v>35360</v>
      </c>
      <c r="G17" s="18">
        <v>47360</v>
      </c>
      <c r="H17" s="18">
        <v>59360</v>
      </c>
      <c r="I17" s="18">
        <v>71360</v>
      </c>
      <c r="J17" s="21"/>
    </row>
    <row r="18" spans="1:10" s="7" customFormat="1" ht="21" customHeight="1">
      <c r="A18" s="20" t="s">
        <v>37</v>
      </c>
      <c r="B18" s="18">
        <v>34940</v>
      </c>
      <c r="C18" s="18">
        <v>360</v>
      </c>
      <c r="D18" s="18">
        <v>10000</v>
      </c>
      <c r="E18" s="18">
        <v>2000</v>
      </c>
      <c r="F18" s="18">
        <v>35300</v>
      </c>
      <c r="G18" s="18">
        <v>47300</v>
      </c>
      <c r="H18" s="18">
        <v>59300</v>
      </c>
      <c r="I18" s="18">
        <v>71300</v>
      </c>
      <c r="J18" s="21"/>
    </row>
    <row r="19" spans="1:10" s="7" customFormat="1" ht="21" customHeight="1" thickBot="1">
      <c r="A19" s="23" t="s">
        <v>38</v>
      </c>
      <c r="B19" s="24">
        <v>64200</v>
      </c>
      <c r="C19" s="24">
        <v>1320</v>
      </c>
      <c r="D19" s="24">
        <v>10000</v>
      </c>
      <c r="E19" s="24">
        <v>2000</v>
      </c>
      <c r="F19" s="24">
        <v>65520</v>
      </c>
      <c r="G19" s="24">
        <v>77520</v>
      </c>
      <c r="H19" s="24">
        <v>89520</v>
      </c>
      <c r="I19" s="24">
        <v>101520</v>
      </c>
      <c r="J19" s="25" t="s">
        <v>29</v>
      </c>
    </row>
    <row r="20" spans="1:2" ht="24" customHeight="1">
      <c r="A20" s="26"/>
      <c r="B20" s="27"/>
    </row>
    <row r="21" spans="1:2" ht="12.75">
      <c r="A21" s="27" t="s">
        <v>88</v>
      </c>
      <c r="B21" s="29">
        <v>29040</v>
      </c>
    </row>
    <row r="22" spans="1:2" ht="12.75">
      <c r="A22" s="27" t="s">
        <v>89</v>
      </c>
      <c r="B22" s="29">
        <v>41040</v>
      </c>
    </row>
    <row r="23" spans="1:2" ht="12.75">
      <c r="A23" s="27" t="s">
        <v>90</v>
      </c>
      <c r="B23" s="29">
        <v>53040</v>
      </c>
    </row>
    <row r="24" spans="1:2" ht="12.75">
      <c r="A24" s="27" t="s">
        <v>91</v>
      </c>
      <c r="B24" s="29">
        <v>65040</v>
      </c>
    </row>
    <row r="25" spans="1:2" ht="12.75">
      <c r="A25" s="27" t="s">
        <v>92</v>
      </c>
      <c r="B25" s="29">
        <v>21240</v>
      </c>
    </row>
    <row r="26" spans="1:2" ht="12.75">
      <c r="A26" s="27" t="s">
        <v>93</v>
      </c>
      <c r="B26" s="29">
        <v>33240</v>
      </c>
    </row>
    <row r="27" spans="1:2" ht="12.75">
      <c r="A27" s="27" t="s">
        <v>94</v>
      </c>
      <c r="B27" s="29">
        <v>45240</v>
      </c>
    </row>
    <row r="28" spans="1:2" ht="12.75">
      <c r="A28" s="27" t="s">
        <v>95</v>
      </c>
      <c r="B28" s="29">
        <v>57240</v>
      </c>
    </row>
    <row r="29" spans="1:2" ht="12.75">
      <c r="A29" s="27" t="s">
        <v>96</v>
      </c>
      <c r="B29" s="29">
        <v>15660</v>
      </c>
    </row>
    <row r="30" spans="1:2" ht="12.75">
      <c r="A30" s="27" t="s">
        <v>97</v>
      </c>
      <c r="B30" s="29">
        <v>27660</v>
      </c>
    </row>
    <row r="31" spans="1:2" ht="12.75">
      <c r="A31" s="27" t="s">
        <v>98</v>
      </c>
      <c r="B31" s="29">
        <v>39660</v>
      </c>
    </row>
    <row r="32" spans="1:2" ht="12.75">
      <c r="A32" s="27" t="s">
        <v>99</v>
      </c>
      <c r="B32" s="29">
        <v>51660</v>
      </c>
    </row>
    <row r="33" spans="1:2" ht="12.75">
      <c r="A33" s="27" t="s">
        <v>100</v>
      </c>
      <c r="B33" s="29">
        <v>29260</v>
      </c>
    </row>
    <row r="34" spans="1:2" ht="12.75">
      <c r="A34" s="27" t="s">
        <v>101</v>
      </c>
      <c r="B34" s="29">
        <v>41260</v>
      </c>
    </row>
    <row r="35" spans="1:2" ht="12.75">
      <c r="A35" s="27" t="s">
        <v>102</v>
      </c>
      <c r="B35" s="29">
        <v>53260</v>
      </c>
    </row>
    <row r="36" spans="1:2" ht="12.75">
      <c r="A36" s="27" t="s">
        <v>103</v>
      </c>
      <c r="B36" s="29">
        <v>65260</v>
      </c>
    </row>
    <row r="37" spans="1:2" ht="12.75">
      <c r="A37" s="27" t="s">
        <v>104</v>
      </c>
      <c r="B37" s="29">
        <v>1300</v>
      </c>
    </row>
    <row r="38" spans="1:2" ht="12.75">
      <c r="A38" s="27" t="s">
        <v>105</v>
      </c>
      <c r="B38" s="29">
        <v>35300</v>
      </c>
    </row>
    <row r="39" spans="1:2" ht="12.75">
      <c r="A39" s="27" t="s">
        <v>106</v>
      </c>
      <c r="B39" s="29">
        <v>47300</v>
      </c>
    </row>
    <row r="40" spans="1:2" ht="12.75">
      <c r="A40" s="27" t="s">
        <v>107</v>
      </c>
      <c r="B40" s="29">
        <v>59300</v>
      </c>
    </row>
    <row r="41" spans="1:2" ht="12.75">
      <c r="A41" s="27" t="s">
        <v>108</v>
      </c>
      <c r="B41" s="29">
        <v>71300</v>
      </c>
    </row>
    <row r="42" spans="1:2" ht="12.75">
      <c r="A42" s="27" t="s">
        <v>109</v>
      </c>
      <c r="B42" s="29">
        <v>1600</v>
      </c>
    </row>
    <row r="43" spans="1:2" ht="12.75">
      <c r="A43" s="27" t="s">
        <v>110</v>
      </c>
      <c r="B43" s="29">
        <v>23160</v>
      </c>
    </row>
    <row r="44" spans="1:2" ht="12.75">
      <c r="A44" s="27" t="s">
        <v>111</v>
      </c>
      <c r="B44" s="29">
        <v>35160</v>
      </c>
    </row>
    <row r="45" spans="1:2" ht="12.75">
      <c r="A45" s="27" t="s">
        <v>112</v>
      </c>
      <c r="B45" s="29">
        <v>47160</v>
      </c>
    </row>
    <row r="46" spans="1:2" ht="12.75">
      <c r="A46" s="27" t="s">
        <v>113</v>
      </c>
      <c r="B46" s="29">
        <v>59160</v>
      </c>
    </row>
    <row r="47" spans="1:2" ht="12.75">
      <c r="A47" s="27" t="s">
        <v>114</v>
      </c>
      <c r="B47" s="29">
        <v>35360</v>
      </c>
    </row>
    <row r="48" spans="1:2" ht="12.75">
      <c r="A48" s="27" t="s">
        <v>115</v>
      </c>
      <c r="B48" s="29">
        <v>47360</v>
      </c>
    </row>
    <row r="49" spans="1:2" ht="12.75">
      <c r="A49" s="27" t="s">
        <v>116</v>
      </c>
      <c r="B49" s="29">
        <v>59360</v>
      </c>
    </row>
    <row r="50" spans="1:2" ht="12.75">
      <c r="A50" s="27" t="s">
        <v>117</v>
      </c>
      <c r="B50" s="29">
        <v>71360</v>
      </c>
    </row>
    <row r="51" spans="1:2" ht="12.75">
      <c r="A51" s="27" t="s">
        <v>118</v>
      </c>
      <c r="B51" s="29">
        <v>13480</v>
      </c>
    </row>
    <row r="52" spans="1:2" ht="12.75">
      <c r="A52" s="27" t="s">
        <v>119</v>
      </c>
      <c r="B52" s="29">
        <v>25480</v>
      </c>
    </row>
    <row r="53" spans="1:2" ht="12.75">
      <c r="A53" s="27" t="s">
        <v>120</v>
      </c>
      <c r="B53" s="29">
        <v>37480</v>
      </c>
    </row>
    <row r="54" spans="1:2" ht="12.75">
      <c r="A54" s="27" t="s">
        <v>121</v>
      </c>
      <c r="B54" s="29">
        <v>49480</v>
      </c>
    </row>
    <row r="55" spans="1:2" ht="12.75">
      <c r="A55" s="27" t="s">
        <v>122</v>
      </c>
      <c r="B55" s="29">
        <v>65520</v>
      </c>
    </row>
    <row r="56" spans="1:2" ht="12.75">
      <c r="A56" s="27" t="s">
        <v>123</v>
      </c>
      <c r="B56" s="29">
        <v>77520</v>
      </c>
    </row>
    <row r="57" spans="1:2" ht="12.75">
      <c r="A57" s="27" t="s">
        <v>124</v>
      </c>
      <c r="B57" s="29">
        <v>89520</v>
      </c>
    </row>
    <row r="58" spans="1:2" ht="12.75">
      <c r="A58" s="27" t="s">
        <v>125</v>
      </c>
      <c r="B58" s="29">
        <v>101520</v>
      </c>
    </row>
    <row r="59" spans="1:2" ht="12.75">
      <c r="A59" s="27" t="s">
        <v>126</v>
      </c>
      <c r="B59" s="29">
        <v>12940</v>
      </c>
    </row>
    <row r="60" spans="1:2" ht="12.75">
      <c r="A60" s="27" t="s">
        <v>127</v>
      </c>
      <c r="B60" s="29">
        <v>24940</v>
      </c>
    </row>
    <row r="61" spans="1:2" ht="12.75">
      <c r="A61" s="27" t="s">
        <v>128</v>
      </c>
      <c r="B61" s="29">
        <v>36940</v>
      </c>
    </row>
    <row r="62" spans="1:2" ht="12.75">
      <c r="A62" s="27" t="s">
        <v>129</v>
      </c>
      <c r="B62" s="29">
        <v>48940</v>
      </c>
    </row>
    <row r="63" spans="1:2" ht="12.75">
      <c r="A63" s="27" t="s">
        <v>130</v>
      </c>
      <c r="B63" s="29">
        <v>78860</v>
      </c>
    </row>
    <row r="64" spans="1:2" ht="12.75">
      <c r="A64" s="27" t="s">
        <v>131</v>
      </c>
      <c r="B64" s="29">
        <v>90860</v>
      </c>
    </row>
    <row r="65" spans="1:2" ht="12.75">
      <c r="A65" s="27" t="s">
        <v>132</v>
      </c>
      <c r="B65" s="29">
        <v>102860</v>
      </c>
    </row>
    <row r="66" spans="1:2" ht="12.75">
      <c r="A66" s="27" t="s">
        <v>133</v>
      </c>
      <c r="B66" s="29">
        <v>114860</v>
      </c>
    </row>
    <row r="67" spans="1:2" ht="12.75">
      <c r="A67" s="27" t="s">
        <v>134</v>
      </c>
      <c r="B67" s="29">
        <v>43260</v>
      </c>
    </row>
    <row r="68" spans="1:2" ht="12.75">
      <c r="A68" s="27" t="s">
        <v>135</v>
      </c>
      <c r="B68" s="29">
        <v>55260</v>
      </c>
    </row>
    <row r="69" spans="1:2" ht="12.75">
      <c r="A69" s="27" t="s">
        <v>136</v>
      </c>
      <c r="B69" s="29">
        <v>67260</v>
      </c>
    </row>
    <row r="70" spans="1:2" ht="12.75">
      <c r="A70" s="27" t="s">
        <v>137</v>
      </c>
      <c r="B70" s="29">
        <v>79260</v>
      </c>
    </row>
    <row r="71" spans="1:2" ht="12.75">
      <c r="A71" s="27" t="s">
        <v>138</v>
      </c>
      <c r="B71" s="29">
        <v>29260</v>
      </c>
    </row>
    <row r="72" spans="1:2" ht="12.75">
      <c r="A72" s="27" t="s">
        <v>139</v>
      </c>
      <c r="B72" s="29">
        <v>41260</v>
      </c>
    </row>
    <row r="73" spans="1:2" ht="12.75">
      <c r="A73" s="27" t="s">
        <v>140</v>
      </c>
      <c r="B73" s="29">
        <v>53260</v>
      </c>
    </row>
    <row r="74" spans="1:2" ht="12.75">
      <c r="A74" s="27" t="s">
        <v>141</v>
      </c>
      <c r="B74" s="29">
        <v>65260</v>
      </c>
    </row>
    <row r="75" spans="1:2" ht="12.75">
      <c r="A75" s="27" t="s">
        <v>142</v>
      </c>
      <c r="B75" s="29">
        <v>28600</v>
      </c>
    </row>
    <row r="76" spans="1:2" ht="12.75">
      <c r="A76" s="27" t="s">
        <v>143</v>
      </c>
      <c r="B76" s="29">
        <v>40600</v>
      </c>
    </row>
    <row r="77" spans="1:2" ht="12.75">
      <c r="A77" s="27" t="s">
        <v>144</v>
      </c>
      <c r="B77" s="29">
        <v>52600</v>
      </c>
    </row>
    <row r="78" spans="1:2" ht="12.75">
      <c r="A78" s="27" t="s">
        <v>145</v>
      </c>
      <c r="B78" s="29">
        <v>64600</v>
      </c>
    </row>
  </sheetData>
  <sheetProtection/>
  <mergeCells count="2">
    <mergeCell ref="B2:C2"/>
    <mergeCell ref="G2:H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2014-07-10T03:03:13Z</cp:lastPrinted>
  <dcterms:created xsi:type="dcterms:W3CDTF">2001-02-26T04:39:22Z</dcterms:created>
  <dcterms:modified xsi:type="dcterms:W3CDTF">2020-05-21T03:32:32Z</dcterms:modified>
  <cp:category/>
  <cp:version/>
  <cp:contentType/>
  <cp:contentStatus/>
</cp:coreProperties>
</file>